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Student\Downloads\"/>
    </mc:Choice>
  </mc:AlternateContent>
  <bookViews>
    <workbookView xWindow="0" yWindow="0" windowWidth="20490" windowHeight="7770"/>
  </bookViews>
  <sheets>
    <sheet name="начальное 3кв.  " sheetId="1" r:id="rId1"/>
    <sheet name="старшее 3кв.  " sheetId="2" r:id="rId2"/>
  </sheets>
  <externalReferences>
    <externalReference r:id="rId3"/>
  </externalReferenc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2" l="1"/>
  <c r="F39" i="2"/>
  <c r="F37" i="2" s="1"/>
  <c r="F38" i="2"/>
  <c r="F31" i="2"/>
  <c r="F26" i="2"/>
  <c r="F22" i="2"/>
  <c r="F21" i="2"/>
  <c r="F20" i="2"/>
  <c r="F16" i="2"/>
  <c r="F12" i="2"/>
  <c r="F10" i="2"/>
  <c r="F43" i="2" s="1"/>
  <c r="F6" i="2"/>
  <c r="F44" i="2" s="1"/>
  <c r="F43" i="1"/>
  <c r="F42" i="1"/>
  <c r="F41" i="1"/>
  <c r="F40" i="1" s="1"/>
  <c r="F37" i="1"/>
  <c r="F35" i="1"/>
  <c r="F33" i="1"/>
  <c r="F31" i="1"/>
  <c r="F28" i="1"/>
  <c r="F24" i="1"/>
  <c r="F23" i="1"/>
  <c r="F22" i="1" s="1"/>
  <c r="F18" i="1"/>
  <c r="F14" i="1"/>
  <c r="F12" i="1"/>
  <c r="F8" i="1"/>
  <c r="F47" i="1" l="1"/>
  <c r="F48" i="1" s="1"/>
</calcChain>
</file>

<file path=xl/sharedStrings.xml><?xml version="1.0" encoding="utf-8"?>
<sst xmlns="http://schemas.openxmlformats.org/spreadsheetml/2006/main" count="84" uniqueCount="54">
  <si>
    <t xml:space="preserve">    Отчет НФ дополнительных мер поддержки НМОУ "Лицей №111"-"Содружество" о целевом использовании полученных средств  за   3 квартал 2021 г.</t>
  </si>
  <si>
    <t>Начальное звено</t>
  </si>
  <si>
    <t>Остаток средств на начало отчетного периода</t>
  </si>
  <si>
    <t>Поступление средств</t>
  </si>
  <si>
    <t>Добровольные пожертвования</t>
  </si>
  <si>
    <t>Использование средств</t>
  </si>
  <si>
    <t>1. Дополнтельная образовательная деятельность</t>
  </si>
  <si>
    <t>целевой взнос за организацию курса повышения квалификации Формирование функциональной грамотности на уроках русского языка,литературы и литературного чтения", Куликова Л.Н.,Лучкина Ю.Ю.,Манаенко Т.П.,Демьянов О.В.,Шапова В.С.,Ефименко К.А.,Аверкина Е.Л.</t>
  </si>
  <si>
    <t>2. Здоровье</t>
  </si>
  <si>
    <t>питьевая вода</t>
  </si>
  <si>
    <t>промывка диспенсера (кулер)</t>
  </si>
  <si>
    <t>химчистка ковров, 42,5 м2+чехол</t>
  </si>
  <si>
    <t>3. Социальная поддержка</t>
  </si>
  <si>
    <t>материальная помощь(ремонт)</t>
  </si>
  <si>
    <t>4. "Наши дети"</t>
  </si>
  <si>
    <t>5. Центр информационных ресурсов</t>
  </si>
  <si>
    <t>6. Школьная столовая</t>
  </si>
  <si>
    <t>техническое обслуживание оборудования, средства для обработки инвентаря,посуда</t>
  </si>
  <si>
    <t>7. Учебный кабинет</t>
  </si>
  <si>
    <t>кресло офисное,каб.28</t>
  </si>
  <si>
    <t>доборный материал д/вычислительной техники</t>
  </si>
  <si>
    <t>подручные средства д/уроков</t>
  </si>
  <si>
    <t>8. Культурно-творческий центр</t>
  </si>
  <si>
    <t>проведение 1 сентября</t>
  </si>
  <si>
    <t>9. Безопасная школа</t>
  </si>
  <si>
    <t>10. Школьный двор</t>
  </si>
  <si>
    <t>спортивная площадка</t>
  </si>
  <si>
    <t>11. Школьный автобус</t>
  </si>
  <si>
    <t>медицинское освидетельствование водителя</t>
  </si>
  <si>
    <t>12. Материально-техническое оснащение</t>
  </si>
  <si>
    <t>санитарно-гигиеническое оснащение лицея</t>
  </si>
  <si>
    <t>материалы и предметы для текущих хоз.нужд</t>
  </si>
  <si>
    <t>канцелярские принадлежности</t>
  </si>
  <si>
    <t>расходы на обслуживание орг.техники и мультимедиа</t>
  </si>
  <si>
    <t>13. Расходы на содержание аппарата, в т.ч.</t>
  </si>
  <si>
    <t>расходы, связанные с оплатой труда  (включая начисления)</t>
  </si>
  <si>
    <t>договора (включая начисления)</t>
  </si>
  <si>
    <t>14. Услуги</t>
  </si>
  <si>
    <t>банковские</t>
  </si>
  <si>
    <t>ремонт мебели (4 дивана)</t>
  </si>
  <si>
    <t>15. Прочие</t>
  </si>
  <si>
    <t>Всего использовано средств:</t>
  </si>
  <si>
    <t>Остаток средств на 30.09.21 г.:</t>
  </si>
  <si>
    <t xml:space="preserve">         Отчет НФ дополнительных мер поддержки НМОУ "Лицей №111" - "Содружество"  о целевом использовании полученных   средств   за   3 квартал 2021 г.</t>
  </si>
  <si>
    <t>Старшее звено</t>
  </si>
  <si>
    <t>услуга по предоставлению обеспечения и сопровождения обработки информации, размещаемой образовательной организацией на открытой публичной выставочной интернет-площадке.</t>
  </si>
  <si>
    <t>химчистка ковров, 6,1м2 (психолог)</t>
  </si>
  <si>
    <t>материальная помощь (ремонт)</t>
  </si>
  <si>
    <t>МФУ, каб.310</t>
  </si>
  <si>
    <t>доборный материал для вычислительной и т.д. техники</t>
  </si>
  <si>
    <t>награждение участников  конкурса "Фестиваль открытых уроков"</t>
  </si>
  <si>
    <t>расходы на обслуживание орг.техники</t>
  </si>
  <si>
    <t>текущий ремонт здания</t>
  </si>
  <si>
    <t>Остаток средств на 30.09.21г.: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</si>
</sst>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4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3" fontId="3" fillId="3" borderId="1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3" fontId="4" fillId="0" borderId="2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3" fontId="0" fillId="0" borderId="2" xfId="0" applyNumberFormat="1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3" fontId="3" fillId="3" borderId="2" xfId="0" applyNumberFormat="1" applyFont="1" applyFill="1" applyBorder="1" applyAlignment="1">
      <alignment horizontal="center"/>
    </xf>
    <xf numFmtId="3" fontId="3" fillId="3" borderId="4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1" fillId="0" borderId="0" xfId="0" applyFont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3" fontId="3" fillId="2" borderId="2" xfId="0" applyNumberFormat="1" applyFont="1" applyFill="1" applyBorder="1" applyAlignment="1">
      <alignment horizontal="center"/>
    </xf>
    <xf numFmtId="3" fontId="3" fillId="2" borderId="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4;&#1086;&#1076;&#1085;&#1072;&#1103;%20&#1086;&#1090;&#1095;&#1077;&#1090;&#1099;%20&#1087;&#1086;%20&#1082;&#1074;&#1072;&#1088;&#1090;&#1072;&#1083;&#1072;&#1084;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альное 1кв."/>
      <sheetName val="старшее 1кв."/>
      <sheetName val="начальное 2кв. "/>
      <sheetName val="старшее 2кв. "/>
      <sheetName val="начальное 3кв.  "/>
      <sheetName val="старшее 3кв.  "/>
      <sheetName val="начальное 4кв.   "/>
      <sheetName val="старшее 4кв.  "/>
      <sheetName val="отчет 2021нач.зв."/>
      <sheetName val="отчет 2021стар.зв."/>
    </sheetNames>
    <sheetDataSet>
      <sheetData sheetId="0"/>
      <sheetData sheetId="1"/>
      <sheetData sheetId="2">
        <row r="49">
          <cell r="F49">
            <v>295093.79000000004</v>
          </cell>
        </row>
      </sheetData>
      <sheetData sheetId="3">
        <row r="47">
          <cell r="F47">
            <v>236649.44999999995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topLeftCell="A3" workbookViewId="0">
      <selection activeCell="K14" sqref="K14"/>
    </sheetView>
  </sheetViews>
  <sheetFormatPr defaultRowHeight="12.75" x14ac:dyDescent="0.2"/>
  <cols>
    <col min="5" max="5" width="24.7109375" customWidth="1"/>
    <col min="7" max="7" width="10.85546875" customWidth="1"/>
  </cols>
  <sheetData>
    <row r="1" spans="1:7" ht="2.25" hidden="1" customHeight="1" x14ac:dyDescent="0.2"/>
    <row r="2" spans="1:7" ht="20.25" hidden="1" customHeight="1" x14ac:dyDescent="0.2"/>
    <row r="3" spans="1:7" x14ac:dyDescent="0.2">
      <c r="A3" s="1" t="s">
        <v>0</v>
      </c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ht="15" customHeight="1" x14ac:dyDescent="0.2">
      <c r="A6" s="1"/>
      <c r="B6" s="1"/>
      <c r="C6" s="1"/>
      <c r="D6" s="1"/>
      <c r="E6" s="1"/>
      <c r="F6" s="1"/>
      <c r="G6" s="1"/>
    </row>
    <row r="7" spans="1:7" ht="12.75" customHeight="1" x14ac:dyDescent="0.2">
      <c r="A7" s="2" t="s">
        <v>1</v>
      </c>
      <c r="B7" s="2"/>
    </row>
    <row r="8" spans="1:7" x14ac:dyDescent="0.2">
      <c r="A8" s="3" t="s">
        <v>2</v>
      </c>
      <c r="B8" s="3"/>
      <c r="C8" s="3"/>
      <c r="D8" s="3"/>
      <c r="E8" s="3"/>
      <c r="F8" s="4">
        <f>'[1]начальное 2кв. '!F49:G49</f>
        <v>295093.79000000004</v>
      </c>
      <c r="G8" s="4"/>
    </row>
    <row r="9" spans="1:7" x14ac:dyDescent="0.2">
      <c r="A9" s="5" t="s">
        <v>3</v>
      </c>
      <c r="B9" s="5"/>
      <c r="C9" s="5"/>
      <c r="D9" s="5"/>
      <c r="E9" s="5"/>
      <c r="F9" s="6"/>
      <c r="G9" s="6"/>
    </row>
    <row r="10" spans="1:7" x14ac:dyDescent="0.2">
      <c r="A10" s="3" t="s">
        <v>4</v>
      </c>
      <c r="B10" s="3"/>
      <c r="C10" s="3"/>
      <c r="D10" s="3"/>
      <c r="E10" s="3"/>
      <c r="F10" s="4">
        <v>978600</v>
      </c>
      <c r="G10" s="4"/>
    </row>
    <row r="11" spans="1:7" x14ac:dyDescent="0.2">
      <c r="A11" s="5" t="s">
        <v>5</v>
      </c>
      <c r="B11" s="5"/>
      <c r="C11" s="5"/>
      <c r="D11" s="5"/>
      <c r="E11" s="5"/>
      <c r="F11" s="6"/>
      <c r="G11" s="6"/>
    </row>
    <row r="12" spans="1:7" x14ac:dyDescent="0.2">
      <c r="A12" s="7" t="s">
        <v>6</v>
      </c>
      <c r="B12" s="8"/>
      <c r="C12" s="8"/>
      <c r="D12" s="8"/>
      <c r="E12" s="9"/>
      <c r="F12" s="10">
        <f>F13</f>
        <v>12600</v>
      </c>
      <c r="G12" s="10"/>
    </row>
    <row r="13" spans="1:7" ht="62.25" customHeight="1" x14ac:dyDescent="0.2">
      <c r="A13" s="11" t="s">
        <v>7</v>
      </c>
      <c r="B13" s="12"/>
      <c r="C13" s="12"/>
      <c r="D13" s="12"/>
      <c r="E13" s="13"/>
      <c r="F13" s="14">
        <v>12600</v>
      </c>
      <c r="G13" s="15"/>
    </row>
    <row r="14" spans="1:7" x14ac:dyDescent="0.2">
      <c r="A14" s="7" t="s">
        <v>8</v>
      </c>
      <c r="B14" s="8"/>
      <c r="C14" s="8"/>
      <c r="D14" s="8"/>
      <c r="E14" s="9"/>
      <c r="F14" s="10">
        <f>F15+F16+F17</f>
        <v>19210</v>
      </c>
      <c r="G14" s="10"/>
    </row>
    <row r="15" spans="1:7" x14ac:dyDescent="0.2">
      <c r="A15" s="16" t="s">
        <v>9</v>
      </c>
      <c r="B15" s="17"/>
      <c r="C15" s="17"/>
      <c r="D15" s="17"/>
      <c r="E15" s="18"/>
      <c r="F15" s="6">
        <v>12235</v>
      </c>
      <c r="G15" s="6"/>
    </row>
    <row r="16" spans="1:7" x14ac:dyDescent="0.2">
      <c r="A16" s="19" t="s">
        <v>10</v>
      </c>
      <c r="B16" s="20"/>
      <c r="C16" s="20"/>
      <c r="D16" s="20"/>
      <c r="E16" s="21"/>
      <c r="F16" s="22">
        <v>1600</v>
      </c>
      <c r="G16" s="23"/>
    </row>
    <row r="17" spans="1:7" x14ac:dyDescent="0.2">
      <c r="A17" s="19" t="s">
        <v>11</v>
      </c>
      <c r="B17" s="20"/>
      <c r="C17" s="20"/>
      <c r="D17" s="20"/>
      <c r="E17" s="21"/>
      <c r="F17" s="22">
        <v>5375</v>
      </c>
      <c r="G17" s="23"/>
    </row>
    <row r="18" spans="1:7" x14ac:dyDescent="0.2">
      <c r="A18" s="7" t="s">
        <v>12</v>
      </c>
      <c r="B18" s="8"/>
      <c r="C18" s="8"/>
      <c r="D18" s="8"/>
      <c r="E18" s="9"/>
      <c r="F18" s="10">
        <f>F19</f>
        <v>184720</v>
      </c>
      <c r="G18" s="10"/>
    </row>
    <row r="19" spans="1:7" x14ac:dyDescent="0.2">
      <c r="A19" s="16" t="s">
        <v>13</v>
      </c>
      <c r="B19" s="17"/>
      <c r="C19" s="17"/>
      <c r="D19" s="17"/>
      <c r="E19" s="18"/>
      <c r="F19" s="14">
        <v>184720</v>
      </c>
      <c r="G19" s="15"/>
    </row>
    <row r="20" spans="1:7" x14ac:dyDescent="0.2">
      <c r="A20" s="7" t="s">
        <v>14</v>
      </c>
      <c r="B20" s="8"/>
      <c r="C20" s="8"/>
      <c r="D20" s="8"/>
      <c r="E20" s="9"/>
      <c r="F20" s="10">
        <v>0</v>
      </c>
      <c r="G20" s="10"/>
    </row>
    <row r="21" spans="1:7" x14ac:dyDescent="0.2">
      <c r="A21" s="7" t="s">
        <v>15</v>
      </c>
      <c r="B21" s="8"/>
      <c r="C21" s="8"/>
      <c r="D21" s="8"/>
      <c r="E21" s="9"/>
      <c r="F21" s="10">
        <v>0</v>
      </c>
      <c r="G21" s="10"/>
    </row>
    <row r="22" spans="1:7" x14ac:dyDescent="0.2">
      <c r="A22" s="7" t="s">
        <v>16</v>
      </c>
      <c r="B22" s="8"/>
      <c r="C22" s="8"/>
      <c r="D22" s="8"/>
      <c r="E22" s="9"/>
      <c r="F22" s="10">
        <f>F23</f>
        <v>75519.66</v>
      </c>
      <c r="G22" s="10"/>
    </row>
    <row r="23" spans="1:7" ht="24.75" customHeight="1" x14ac:dyDescent="0.2">
      <c r="A23" s="24" t="s">
        <v>17</v>
      </c>
      <c r="B23" s="25"/>
      <c r="C23" s="25"/>
      <c r="D23" s="25"/>
      <c r="E23" s="26"/>
      <c r="F23" s="6">
        <f>74838+681.66</f>
        <v>75519.66</v>
      </c>
      <c r="G23" s="6"/>
    </row>
    <row r="24" spans="1:7" x14ac:dyDescent="0.2">
      <c r="A24" s="7" t="s">
        <v>18</v>
      </c>
      <c r="B24" s="8"/>
      <c r="C24" s="8"/>
      <c r="D24" s="8"/>
      <c r="E24" s="9"/>
      <c r="F24" s="10">
        <f>F25+F26+F27</f>
        <v>12732</v>
      </c>
      <c r="G24" s="10"/>
    </row>
    <row r="25" spans="1:7" x14ac:dyDescent="0.2">
      <c r="A25" s="27" t="s">
        <v>19</v>
      </c>
      <c r="B25" s="28"/>
      <c r="C25" s="28"/>
      <c r="D25" s="28"/>
      <c r="E25" s="29"/>
      <c r="F25" s="14">
        <v>5520</v>
      </c>
      <c r="G25" s="15"/>
    </row>
    <row r="26" spans="1:7" x14ac:dyDescent="0.2">
      <c r="A26" s="27" t="s">
        <v>20</v>
      </c>
      <c r="B26" s="28"/>
      <c r="C26" s="28"/>
      <c r="D26" s="28"/>
      <c r="E26" s="29"/>
      <c r="F26" s="14">
        <v>4400</v>
      </c>
      <c r="G26" s="15"/>
    </row>
    <row r="27" spans="1:7" x14ac:dyDescent="0.2">
      <c r="A27" s="27" t="s">
        <v>21</v>
      </c>
      <c r="B27" s="28"/>
      <c r="C27" s="28"/>
      <c r="D27" s="28"/>
      <c r="E27" s="29"/>
      <c r="F27" s="14">
        <v>2812</v>
      </c>
      <c r="G27" s="15"/>
    </row>
    <row r="28" spans="1:7" x14ac:dyDescent="0.2">
      <c r="A28" s="7" t="s">
        <v>22</v>
      </c>
      <c r="B28" s="8"/>
      <c r="C28" s="8"/>
      <c r="D28" s="8"/>
      <c r="E28" s="9"/>
      <c r="F28" s="10">
        <f>F29</f>
        <v>14630</v>
      </c>
      <c r="G28" s="10"/>
    </row>
    <row r="29" spans="1:7" x14ac:dyDescent="0.2">
      <c r="A29" s="19" t="s">
        <v>23</v>
      </c>
      <c r="B29" s="20"/>
      <c r="C29" s="20"/>
      <c r="D29" s="20"/>
      <c r="E29" s="21"/>
      <c r="F29" s="14">
        <v>14630</v>
      </c>
      <c r="G29" s="15"/>
    </row>
    <row r="30" spans="1:7" x14ac:dyDescent="0.2">
      <c r="A30" s="7" t="s">
        <v>24</v>
      </c>
      <c r="B30" s="8"/>
      <c r="C30" s="8"/>
      <c r="D30" s="8"/>
      <c r="E30" s="9"/>
      <c r="F30" s="10">
        <v>0</v>
      </c>
      <c r="G30" s="10"/>
    </row>
    <row r="31" spans="1:7" x14ac:dyDescent="0.2">
      <c r="A31" s="7" t="s">
        <v>25</v>
      </c>
      <c r="B31" s="8"/>
      <c r="C31" s="8"/>
      <c r="D31" s="8"/>
      <c r="E31" s="9"/>
      <c r="F31" s="30">
        <f>F32</f>
        <v>307625</v>
      </c>
      <c r="G31" s="31"/>
    </row>
    <row r="32" spans="1:7" x14ac:dyDescent="0.2">
      <c r="A32" s="19" t="s">
        <v>26</v>
      </c>
      <c r="B32" s="20"/>
      <c r="C32" s="20"/>
      <c r="D32" s="20"/>
      <c r="E32" s="21"/>
      <c r="F32" s="14">
        <v>307625</v>
      </c>
      <c r="G32" s="15"/>
    </row>
    <row r="33" spans="1:7" ht="13.5" customHeight="1" x14ac:dyDescent="0.2">
      <c r="A33" s="7" t="s">
        <v>27</v>
      </c>
      <c r="B33" s="8"/>
      <c r="C33" s="8"/>
      <c r="D33" s="8"/>
      <c r="E33" s="9"/>
      <c r="F33" s="10">
        <f>F34</f>
        <v>1147.3</v>
      </c>
      <c r="G33" s="10"/>
    </row>
    <row r="34" spans="1:7" ht="13.5" customHeight="1" x14ac:dyDescent="0.2">
      <c r="A34" s="32" t="s">
        <v>28</v>
      </c>
      <c r="B34" s="32"/>
      <c r="C34" s="32"/>
      <c r="D34" s="32"/>
      <c r="E34" s="32"/>
      <c r="F34" s="14">
        <v>1147.3</v>
      </c>
      <c r="G34" s="15"/>
    </row>
    <row r="35" spans="1:7" x14ac:dyDescent="0.2">
      <c r="A35" s="7" t="s">
        <v>29</v>
      </c>
      <c r="B35" s="8"/>
      <c r="C35" s="8"/>
      <c r="D35" s="8"/>
      <c r="E35" s="9"/>
      <c r="F35" s="10">
        <f>F36+F37+F38+F39</f>
        <v>121641.64</v>
      </c>
      <c r="G35" s="10"/>
    </row>
    <row r="36" spans="1:7" x14ac:dyDescent="0.2">
      <c r="A36" s="33" t="s">
        <v>30</v>
      </c>
      <c r="B36" s="33"/>
      <c r="C36" s="33"/>
      <c r="D36" s="33"/>
      <c r="E36" s="33"/>
      <c r="F36" s="6">
        <v>8521.4599999999991</v>
      </c>
      <c r="G36" s="6"/>
    </row>
    <row r="37" spans="1:7" x14ac:dyDescent="0.2">
      <c r="A37" s="33" t="s">
        <v>31</v>
      </c>
      <c r="B37" s="33"/>
      <c r="C37" s="33"/>
      <c r="D37" s="33"/>
      <c r="E37" s="33"/>
      <c r="F37" s="6">
        <f>20462.48+428</f>
        <v>20890.48</v>
      </c>
      <c r="G37" s="6"/>
    </row>
    <row r="38" spans="1:7" x14ac:dyDescent="0.2">
      <c r="A38" s="34" t="s">
        <v>32</v>
      </c>
      <c r="B38" s="35"/>
      <c r="C38" s="35"/>
      <c r="D38" s="35"/>
      <c r="E38" s="36"/>
      <c r="F38" s="22">
        <v>43843.7</v>
      </c>
      <c r="G38" s="23"/>
    </row>
    <row r="39" spans="1:7" x14ac:dyDescent="0.2">
      <c r="A39" s="33" t="s">
        <v>33</v>
      </c>
      <c r="B39" s="33"/>
      <c r="C39" s="33"/>
      <c r="D39" s="33"/>
      <c r="E39" s="33"/>
      <c r="F39" s="6">
        <v>48386</v>
      </c>
      <c r="G39" s="6"/>
    </row>
    <row r="40" spans="1:7" x14ac:dyDescent="0.2">
      <c r="A40" s="7" t="s">
        <v>34</v>
      </c>
      <c r="B40" s="8"/>
      <c r="C40" s="8"/>
      <c r="D40" s="8"/>
      <c r="E40" s="9"/>
      <c r="F40" s="10">
        <f>F41+F42</f>
        <v>100931.13</v>
      </c>
      <c r="G40" s="10"/>
    </row>
    <row r="41" spans="1:7" x14ac:dyDescent="0.2">
      <c r="A41" s="37" t="s">
        <v>35</v>
      </c>
      <c r="B41" s="38"/>
      <c r="C41" s="38"/>
      <c r="D41" s="38"/>
      <c r="E41" s="39"/>
      <c r="F41" s="6">
        <f>47224+94.44+1369.48+10389.28+2408.43</f>
        <v>61485.630000000005</v>
      </c>
      <c r="G41" s="6"/>
    </row>
    <row r="42" spans="1:7" ht="12.75" customHeight="1" x14ac:dyDescent="0.2">
      <c r="A42" s="37" t="s">
        <v>36</v>
      </c>
      <c r="B42" s="38"/>
      <c r="C42" s="38"/>
      <c r="D42" s="38"/>
      <c r="E42" s="39"/>
      <c r="F42" s="22">
        <f>31035+6827.7+1582.8</f>
        <v>39445.5</v>
      </c>
      <c r="G42" s="23"/>
    </row>
    <row r="43" spans="1:7" x14ac:dyDescent="0.2">
      <c r="A43" s="7" t="s">
        <v>37</v>
      </c>
      <c r="B43" s="40"/>
      <c r="C43" s="40"/>
      <c r="D43" s="40"/>
      <c r="E43" s="41"/>
      <c r="F43" s="10">
        <f>F44+F45</f>
        <v>30709.14</v>
      </c>
      <c r="G43" s="10"/>
    </row>
    <row r="44" spans="1:7" x14ac:dyDescent="0.2">
      <c r="A44" s="33" t="s">
        <v>38</v>
      </c>
      <c r="B44" s="33"/>
      <c r="C44" s="33"/>
      <c r="D44" s="33"/>
      <c r="E44" s="33"/>
      <c r="F44" s="6">
        <v>16549.14</v>
      </c>
      <c r="G44" s="6"/>
    </row>
    <row r="45" spans="1:7" x14ac:dyDescent="0.2">
      <c r="A45" s="19" t="s">
        <v>39</v>
      </c>
      <c r="B45" s="35"/>
      <c r="C45" s="35"/>
      <c r="D45" s="35"/>
      <c r="E45" s="36"/>
      <c r="F45" s="22">
        <v>14160</v>
      </c>
      <c r="G45" s="23"/>
    </row>
    <row r="46" spans="1:7" x14ac:dyDescent="0.2">
      <c r="A46" s="7" t="s">
        <v>40</v>
      </c>
      <c r="B46" s="8"/>
      <c r="C46" s="8"/>
      <c r="D46" s="8"/>
      <c r="E46" s="9"/>
      <c r="F46" s="4">
        <v>0</v>
      </c>
      <c r="G46" s="4"/>
    </row>
    <row r="47" spans="1:7" x14ac:dyDescent="0.2">
      <c r="A47" s="7" t="s">
        <v>41</v>
      </c>
      <c r="B47" s="8"/>
      <c r="C47" s="8"/>
      <c r="D47" s="8"/>
      <c r="E47" s="9"/>
      <c r="F47" s="4">
        <f>F12+F14+F18+F22+F24+F28+F31+F33+F35+F40+F43</f>
        <v>881465.87000000011</v>
      </c>
      <c r="G47" s="4"/>
    </row>
    <row r="48" spans="1:7" x14ac:dyDescent="0.2">
      <c r="A48" s="7" t="s">
        <v>42</v>
      </c>
      <c r="B48" s="8"/>
      <c r="C48" s="8"/>
      <c r="D48" s="8"/>
      <c r="E48" s="9"/>
      <c r="F48" s="4">
        <f>F8+F10-F47</f>
        <v>392227.91999999993</v>
      </c>
      <c r="G48" s="4"/>
    </row>
  </sheetData>
  <mergeCells count="83">
    <mergeCell ref="A47:E47"/>
    <mergeCell ref="F47:G47"/>
    <mergeCell ref="A48:E48"/>
    <mergeCell ref="F48:G48"/>
    <mergeCell ref="A44:E44"/>
    <mergeCell ref="F44:G44"/>
    <mergeCell ref="A45:E45"/>
    <mergeCell ref="F45:G45"/>
    <mergeCell ref="A46:E46"/>
    <mergeCell ref="F46:G46"/>
    <mergeCell ref="A41:E41"/>
    <mergeCell ref="F41:G41"/>
    <mergeCell ref="A42:E42"/>
    <mergeCell ref="F42:G42"/>
    <mergeCell ref="A43:E43"/>
    <mergeCell ref="F43:G43"/>
    <mergeCell ref="A38:E38"/>
    <mergeCell ref="F38:G38"/>
    <mergeCell ref="A39:E39"/>
    <mergeCell ref="F39:G39"/>
    <mergeCell ref="A40:E40"/>
    <mergeCell ref="F40:G40"/>
    <mergeCell ref="A35:E35"/>
    <mergeCell ref="F35:G35"/>
    <mergeCell ref="A36:E36"/>
    <mergeCell ref="F36:G36"/>
    <mergeCell ref="A37:E37"/>
    <mergeCell ref="F37:G37"/>
    <mergeCell ref="A32:E32"/>
    <mergeCell ref="F32:G32"/>
    <mergeCell ref="A33:E33"/>
    <mergeCell ref="F33:G33"/>
    <mergeCell ref="A34:E34"/>
    <mergeCell ref="F34:G34"/>
    <mergeCell ref="A29:E29"/>
    <mergeCell ref="F29:G29"/>
    <mergeCell ref="A30:E30"/>
    <mergeCell ref="F30:G30"/>
    <mergeCell ref="A31:E31"/>
    <mergeCell ref="F31:G31"/>
    <mergeCell ref="A26:E26"/>
    <mergeCell ref="F26:G26"/>
    <mergeCell ref="A27:E27"/>
    <mergeCell ref="F27:G27"/>
    <mergeCell ref="A28:E28"/>
    <mergeCell ref="F28:G28"/>
    <mergeCell ref="A23:E23"/>
    <mergeCell ref="F23:G23"/>
    <mergeCell ref="A24:E24"/>
    <mergeCell ref="F24:G24"/>
    <mergeCell ref="A25:E25"/>
    <mergeCell ref="F25:G25"/>
    <mergeCell ref="A20:E20"/>
    <mergeCell ref="F20:G20"/>
    <mergeCell ref="A21:E21"/>
    <mergeCell ref="F21:G21"/>
    <mergeCell ref="A22:E22"/>
    <mergeCell ref="F22:G22"/>
    <mergeCell ref="A17:E17"/>
    <mergeCell ref="F17:G17"/>
    <mergeCell ref="A18:E18"/>
    <mergeCell ref="F18:G18"/>
    <mergeCell ref="A19:E19"/>
    <mergeCell ref="F19:G19"/>
    <mergeCell ref="A14:E14"/>
    <mergeCell ref="F14:G14"/>
    <mergeCell ref="A15:E15"/>
    <mergeCell ref="F15:G15"/>
    <mergeCell ref="A16:E16"/>
    <mergeCell ref="F16:G16"/>
    <mergeCell ref="A11:E11"/>
    <mergeCell ref="F11:G11"/>
    <mergeCell ref="A12:E12"/>
    <mergeCell ref="F12:G12"/>
    <mergeCell ref="A13:E13"/>
    <mergeCell ref="F13:G13"/>
    <mergeCell ref="A3:G6"/>
    <mergeCell ref="A8:E8"/>
    <mergeCell ref="F8:G8"/>
    <mergeCell ref="A9:E9"/>
    <mergeCell ref="F9:G9"/>
    <mergeCell ref="A10:E10"/>
    <mergeCell ref="F10:G10"/>
  </mergeCells>
  <pageMargins left="0.74803149606299213" right="0.74803149606299213" top="0.94488188976377963" bottom="0.98425196850393704" header="0.15748031496062992" footer="0.1574803149606299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B1" workbookViewId="0">
      <selection activeCell="K14" sqref="K14"/>
    </sheetView>
  </sheetViews>
  <sheetFormatPr defaultRowHeight="12.75" x14ac:dyDescent="0.2"/>
  <cols>
    <col min="5" max="5" width="25.85546875" customWidth="1"/>
    <col min="7" max="7" width="13.28515625" customWidth="1"/>
  </cols>
  <sheetData>
    <row r="1" spans="1:7" ht="12.75" customHeight="1" x14ac:dyDescent="0.2">
      <c r="A1" s="42" t="s">
        <v>43</v>
      </c>
      <c r="B1" s="42"/>
      <c r="C1" s="42"/>
      <c r="D1" s="42"/>
      <c r="E1" s="42"/>
      <c r="F1" s="42"/>
      <c r="G1" s="42"/>
    </row>
    <row r="2" spans="1:7" ht="12.75" customHeight="1" x14ac:dyDescent="0.2">
      <c r="A2" s="42"/>
      <c r="B2" s="42"/>
      <c r="C2" s="42"/>
      <c r="D2" s="42"/>
      <c r="E2" s="42"/>
      <c r="F2" s="42"/>
      <c r="G2" s="42"/>
    </row>
    <row r="3" spans="1:7" ht="15" customHeight="1" x14ac:dyDescent="0.2">
      <c r="A3" s="42"/>
      <c r="B3" s="42"/>
      <c r="C3" s="42"/>
      <c r="D3" s="42"/>
      <c r="E3" s="42"/>
      <c r="F3" s="42"/>
      <c r="G3" s="42"/>
    </row>
    <row r="4" spans="1:7" ht="10.5" customHeight="1" x14ac:dyDescent="0.2">
      <c r="A4" s="42"/>
      <c r="B4" s="42"/>
      <c r="C4" s="42"/>
      <c r="D4" s="42"/>
      <c r="E4" s="42"/>
      <c r="F4" s="42"/>
      <c r="G4" s="42"/>
    </row>
    <row r="5" spans="1:7" ht="15" customHeight="1" x14ac:dyDescent="0.2">
      <c r="A5" s="2" t="s">
        <v>44</v>
      </c>
    </row>
    <row r="6" spans="1:7" x14ac:dyDescent="0.2">
      <c r="A6" s="3" t="s">
        <v>2</v>
      </c>
      <c r="B6" s="3"/>
      <c r="C6" s="3"/>
      <c r="D6" s="3"/>
      <c r="E6" s="3"/>
      <c r="F6" s="4">
        <f>'[1]старшее 2кв. '!F47:G47</f>
        <v>236649.44999999995</v>
      </c>
      <c r="G6" s="4"/>
    </row>
    <row r="7" spans="1:7" x14ac:dyDescent="0.2">
      <c r="A7" s="5" t="s">
        <v>3</v>
      </c>
      <c r="B7" s="5"/>
      <c r="C7" s="5"/>
      <c r="D7" s="5"/>
      <c r="E7" s="5"/>
      <c r="F7" s="43"/>
      <c r="G7" s="43"/>
    </row>
    <row r="8" spans="1:7" x14ac:dyDescent="0.2">
      <c r="A8" s="44" t="s">
        <v>4</v>
      </c>
      <c r="B8" s="44"/>
      <c r="C8" s="44"/>
      <c r="D8" s="44"/>
      <c r="E8" s="44"/>
      <c r="F8" s="4">
        <v>641050</v>
      </c>
      <c r="G8" s="4"/>
    </row>
    <row r="9" spans="1:7" x14ac:dyDescent="0.2">
      <c r="A9" s="5" t="s">
        <v>5</v>
      </c>
      <c r="B9" s="5"/>
      <c r="C9" s="5"/>
      <c r="D9" s="5"/>
      <c r="E9" s="5"/>
      <c r="F9" s="43"/>
      <c r="G9" s="43"/>
    </row>
    <row r="10" spans="1:7" x14ac:dyDescent="0.2">
      <c r="A10" s="7" t="s">
        <v>6</v>
      </c>
      <c r="B10" s="8"/>
      <c r="C10" s="8"/>
      <c r="D10" s="8"/>
      <c r="E10" s="9"/>
      <c r="F10" s="4">
        <f>F11</f>
        <v>5000</v>
      </c>
      <c r="G10" s="4"/>
    </row>
    <row r="11" spans="1:7" ht="36" customHeight="1" x14ac:dyDescent="0.2">
      <c r="A11" s="11" t="s">
        <v>45</v>
      </c>
      <c r="B11" s="12"/>
      <c r="C11" s="12"/>
      <c r="D11" s="12"/>
      <c r="E11" s="13"/>
      <c r="F11" s="14">
        <v>5000</v>
      </c>
      <c r="G11" s="15"/>
    </row>
    <row r="12" spans="1:7" x14ac:dyDescent="0.2">
      <c r="A12" s="7" t="s">
        <v>8</v>
      </c>
      <c r="B12" s="8"/>
      <c r="C12" s="8"/>
      <c r="D12" s="8"/>
      <c r="E12" s="9"/>
      <c r="F12" s="4">
        <f>F13+F14+F15</f>
        <v>14641</v>
      </c>
      <c r="G12" s="4"/>
    </row>
    <row r="13" spans="1:7" x14ac:dyDescent="0.2">
      <c r="A13" s="34" t="s">
        <v>9</v>
      </c>
      <c r="B13" s="35"/>
      <c r="C13" s="35"/>
      <c r="D13" s="35"/>
      <c r="E13" s="36"/>
      <c r="F13" s="6">
        <v>12370</v>
      </c>
      <c r="G13" s="6"/>
    </row>
    <row r="14" spans="1:7" x14ac:dyDescent="0.2">
      <c r="A14" s="19" t="s">
        <v>10</v>
      </c>
      <c r="B14" s="20"/>
      <c r="C14" s="20"/>
      <c r="D14" s="20"/>
      <c r="E14" s="21"/>
      <c r="F14" s="22">
        <v>1600</v>
      </c>
      <c r="G14" s="23"/>
    </row>
    <row r="15" spans="1:7" x14ac:dyDescent="0.2">
      <c r="A15" s="19" t="s">
        <v>46</v>
      </c>
      <c r="B15" s="20"/>
      <c r="C15" s="20"/>
      <c r="D15" s="20"/>
      <c r="E15" s="21"/>
      <c r="F15" s="22">
        <v>671</v>
      </c>
      <c r="G15" s="23"/>
    </row>
    <row r="16" spans="1:7" x14ac:dyDescent="0.2">
      <c r="A16" s="7" t="s">
        <v>12</v>
      </c>
      <c r="B16" s="8"/>
      <c r="C16" s="8"/>
      <c r="D16" s="8"/>
      <c r="E16" s="9"/>
      <c r="F16" s="4">
        <f>F17</f>
        <v>208635</v>
      </c>
      <c r="G16" s="4"/>
    </row>
    <row r="17" spans="1:7" x14ac:dyDescent="0.2">
      <c r="A17" s="16" t="s">
        <v>47</v>
      </c>
      <c r="B17" s="17"/>
      <c r="C17" s="17"/>
      <c r="D17" s="17"/>
      <c r="E17" s="18"/>
      <c r="F17" s="14">
        <v>208635</v>
      </c>
      <c r="G17" s="15"/>
    </row>
    <row r="18" spans="1:7" x14ac:dyDescent="0.2">
      <c r="A18" s="7" t="s">
        <v>14</v>
      </c>
      <c r="B18" s="8"/>
      <c r="C18" s="8"/>
      <c r="D18" s="8"/>
      <c r="E18" s="9"/>
      <c r="F18" s="4">
        <v>0</v>
      </c>
      <c r="G18" s="4"/>
    </row>
    <row r="19" spans="1:7" x14ac:dyDescent="0.2">
      <c r="A19" s="7" t="s">
        <v>15</v>
      </c>
      <c r="B19" s="8"/>
      <c r="C19" s="8"/>
      <c r="D19" s="8"/>
      <c r="E19" s="9"/>
      <c r="F19" s="4">
        <v>0</v>
      </c>
      <c r="G19" s="4"/>
    </row>
    <row r="20" spans="1:7" x14ac:dyDescent="0.2">
      <c r="A20" s="7" t="s">
        <v>16</v>
      </c>
      <c r="B20" s="8"/>
      <c r="C20" s="8"/>
      <c r="D20" s="8"/>
      <c r="E20" s="9"/>
      <c r="F20" s="4">
        <f>F21</f>
        <v>24483.37</v>
      </c>
      <c r="G20" s="4"/>
    </row>
    <row r="21" spans="1:7" ht="24.75" customHeight="1" x14ac:dyDescent="0.2">
      <c r="A21" s="11" t="s">
        <v>17</v>
      </c>
      <c r="B21" s="38"/>
      <c r="C21" s="38"/>
      <c r="D21" s="38"/>
      <c r="E21" s="39"/>
      <c r="F21" s="6">
        <f>22606.62+1001.05+875.7</f>
        <v>24483.37</v>
      </c>
      <c r="G21" s="6"/>
    </row>
    <row r="22" spans="1:7" x14ac:dyDescent="0.2">
      <c r="A22" s="7" t="s">
        <v>18</v>
      </c>
      <c r="B22" s="8"/>
      <c r="C22" s="8"/>
      <c r="D22" s="8"/>
      <c r="E22" s="9"/>
      <c r="F22" s="4">
        <f>F23+F24+F25</f>
        <v>24958</v>
      </c>
      <c r="G22" s="4"/>
    </row>
    <row r="23" spans="1:7" x14ac:dyDescent="0.2">
      <c r="A23" s="19" t="s">
        <v>48</v>
      </c>
      <c r="B23" s="20"/>
      <c r="C23" s="20"/>
      <c r="D23" s="20"/>
      <c r="E23" s="21"/>
      <c r="F23" s="14">
        <v>19700</v>
      </c>
      <c r="G23" s="15"/>
    </row>
    <row r="24" spans="1:7" x14ac:dyDescent="0.2">
      <c r="A24" s="27" t="s">
        <v>21</v>
      </c>
      <c r="B24" s="28"/>
      <c r="C24" s="28"/>
      <c r="D24" s="28"/>
      <c r="E24" s="29"/>
      <c r="F24" s="14">
        <v>4218</v>
      </c>
      <c r="G24" s="15"/>
    </row>
    <row r="25" spans="1:7" ht="12.75" customHeight="1" x14ac:dyDescent="0.2">
      <c r="A25" s="45" t="s">
        <v>49</v>
      </c>
      <c r="B25" s="32"/>
      <c r="C25" s="32"/>
      <c r="D25" s="32"/>
      <c r="E25" s="32"/>
      <c r="F25" s="14">
        <v>1040</v>
      </c>
      <c r="G25" s="15"/>
    </row>
    <row r="26" spans="1:7" x14ac:dyDescent="0.2">
      <c r="A26" s="7" t="s">
        <v>22</v>
      </c>
      <c r="B26" s="8"/>
      <c r="C26" s="8"/>
      <c r="D26" s="8"/>
      <c r="E26" s="9"/>
      <c r="F26" s="4">
        <f>F27</f>
        <v>6988.8</v>
      </c>
      <c r="G26" s="4"/>
    </row>
    <row r="27" spans="1:7" x14ac:dyDescent="0.2">
      <c r="A27" s="46" t="s">
        <v>50</v>
      </c>
      <c r="B27" s="47"/>
      <c r="C27" s="47"/>
      <c r="D27" s="47"/>
      <c r="E27" s="48"/>
      <c r="F27" s="14">
        <v>6988.8</v>
      </c>
      <c r="G27" s="15"/>
    </row>
    <row r="28" spans="1:7" x14ac:dyDescent="0.2">
      <c r="A28" s="7" t="s">
        <v>24</v>
      </c>
      <c r="B28" s="8"/>
      <c r="C28" s="8"/>
      <c r="D28" s="8"/>
      <c r="E28" s="9"/>
      <c r="F28" s="4">
        <v>0</v>
      </c>
      <c r="G28" s="4"/>
    </row>
    <row r="29" spans="1:7" x14ac:dyDescent="0.2">
      <c r="A29" s="7" t="s">
        <v>25</v>
      </c>
      <c r="B29" s="8"/>
      <c r="C29" s="8"/>
      <c r="D29" s="8"/>
      <c r="E29" s="9"/>
      <c r="F29" s="49">
        <v>0</v>
      </c>
      <c r="G29" s="50"/>
    </row>
    <row r="30" spans="1:7" x14ac:dyDescent="0.2">
      <c r="A30" s="7" t="s">
        <v>27</v>
      </c>
      <c r="B30" s="8"/>
      <c r="C30" s="8"/>
      <c r="D30" s="8"/>
      <c r="E30" s="9"/>
      <c r="F30" s="4">
        <v>0</v>
      </c>
      <c r="G30" s="4"/>
    </row>
    <row r="31" spans="1:7" x14ac:dyDescent="0.2">
      <c r="A31" s="7" t="s">
        <v>29</v>
      </c>
      <c r="B31" s="8"/>
      <c r="C31" s="8"/>
      <c r="D31" s="8"/>
      <c r="E31" s="9"/>
      <c r="F31" s="4">
        <f>F32+F33+F34+F35+F36</f>
        <v>118209.48000000001</v>
      </c>
      <c r="G31" s="4"/>
    </row>
    <row r="32" spans="1:7" x14ac:dyDescent="0.2">
      <c r="A32" s="33" t="s">
        <v>30</v>
      </c>
      <c r="B32" s="33"/>
      <c r="C32" s="33"/>
      <c r="D32" s="33"/>
      <c r="E32" s="33"/>
      <c r="F32" s="6">
        <v>11311.58</v>
      </c>
      <c r="G32" s="6"/>
    </row>
    <row r="33" spans="1:7" x14ac:dyDescent="0.2">
      <c r="A33" s="33" t="s">
        <v>32</v>
      </c>
      <c r="B33" s="33"/>
      <c r="C33" s="33"/>
      <c r="D33" s="33"/>
      <c r="E33" s="33"/>
      <c r="F33" s="6">
        <v>39075.9</v>
      </c>
      <c r="G33" s="6"/>
    </row>
    <row r="34" spans="1:7" x14ac:dyDescent="0.2">
      <c r="A34" s="33" t="s">
        <v>31</v>
      </c>
      <c r="B34" s="33"/>
      <c r="C34" s="33"/>
      <c r="D34" s="33"/>
      <c r="E34" s="33"/>
      <c r="F34" s="6">
        <v>22038</v>
      </c>
      <c r="G34" s="6"/>
    </row>
    <row r="35" spans="1:7" x14ac:dyDescent="0.2">
      <c r="A35" s="33" t="s">
        <v>51</v>
      </c>
      <c r="B35" s="33"/>
      <c r="C35" s="33"/>
      <c r="D35" s="33"/>
      <c r="E35" s="33"/>
      <c r="F35" s="6">
        <v>43656</v>
      </c>
      <c r="G35" s="6"/>
    </row>
    <row r="36" spans="1:7" x14ac:dyDescent="0.2">
      <c r="A36" s="27" t="s">
        <v>52</v>
      </c>
      <c r="B36" s="17"/>
      <c r="C36" s="17"/>
      <c r="D36" s="17"/>
      <c r="E36" s="18"/>
      <c r="F36" s="22">
        <v>2128</v>
      </c>
      <c r="G36" s="23"/>
    </row>
    <row r="37" spans="1:7" ht="12.75" customHeight="1" x14ac:dyDescent="0.2">
      <c r="A37" s="7" t="s">
        <v>34</v>
      </c>
      <c r="B37" s="8"/>
      <c r="C37" s="8"/>
      <c r="D37" s="8"/>
      <c r="E37" s="9"/>
      <c r="F37" s="4">
        <f>F38+F39</f>
        <v>100931.12999999999</v>
      </c>
      <c r="G37" s="4"/>
    </row>
    <row r="38" spans="1:7" x14ac:dyDescent="0.2">
      <c r="A38" s="37" t="s">
        <v>35</v>
      </c>
      <c r="B38" s="38"/>
      <c r="C38" s="38"/>
      <c r="D38" s="38"/>
      <c r="E38" s="39"/>
      <c r="F38" s="6">
        <f>47224+94.45+1369.49+3718+337.92+6333.36+2408.43</f>
        <v>61485.649999999994</v>
      </c>
      <c r="G38" s="6"/>
    </row>
    <row r="39" spans="1:7" x14ac:dyDescent="0.2">
      <c r="A39" s="37" t="s">
        <v>36</v>
      </c>
      <c r="B39" s="38"/>
      <c r="C39" s="38"/>
      <c r="D39" s="38"/>
      <c r="E39" s="39"/>
      <c r="F39" s="22">
        <f>31035+6827.7+1582.78</f>
        <v>39445.479999999996</v>
      </c>
      <c r="G39" s="23"/>
    </row>
    <row r="40" spans="1:7" x14ac:dyDescent="0.2">
      <c r="A40" s="7" t="s">
        <v>37</v>
      </c>
      <c r="B40" s="40"/>
      <c r="C40" s="40"/>
      <c r="D40" s="40"/>
      <c r="E40" s="41"/>
      <c r="F40" s="4">
        <f>F41</f>
        <v>18064.97</v>
      </c>
      <c r="G40" s="4"/>
    </row>
    <row r="41" spans="1:7" x14ac:dyDescent="0.2">
      <c r="A41" s="33" t="s">
        <v>38</v>
      </c>
      <c r="B41" s="33"/>
      <c r="C41" s="33"/>
      <c r="D41" s="33"/>
      <c r="E41" s="33"/>
      <c r="F41" s="6">
        <v>18064.97</v>
      </c>
      <c r="G41" s="6"/>
    </row>
    <row r="42" spans="1:7" x14ac:dyDescent="0.2">
      <c r="A42" s="7" t="s">
        <v>40</v>
      </c>
      <c r="B42" s="8"/>
      <c r="C42" s="8"/>
      <c r="D42" s="8"/>
      <c r="E42" s="9"/>
      <c r="F42" s="4">
        <v>0</v>
      </c>
      <c r="G42" s="4"/>
    </row>
    <row r="43" spans="1:7" x14ac:dyDescent="0.2">
      <c r="A43" s="7" t="s">
        <v>41</v>
      </c>
      <c r="B43" s="8"/>
      <c r="C43" s="8"/>
      <c r="D43" s="8"/>
      <c r="E43" s="9"/>
      <c r="F43" s="4">
        <f>F10+F12+F16+F19+F20+F22+F26+F28+F31+F37+F40</f>
        <v>521911.75</v>
      </c>
      <c r="G43" s="4"/>
    </row>
    <row r="44" spans="1:7" x14ac:dyDescent="0.2">
      <c r="A44" s="7" t="s">
        <v>53</v>
      </c>
      <c r="B44" s="8"/>
      <c r="C44" s="8"/>
      <c r="D44" s="8"/>
      <c r="E44" s="9"/>
      <c r="F44" s="4">
        <f>F6+F8-F43</f>
        <v>355787.69999999995</v>
      </c>
      <c r="G44" s="4"/>
    </row>
  </sheetData>
  <mergeCells count="78">
    <mergeCell ref="A43:E43"/>
    <mergeCell ref="F43:G43"/>
    <mergeCell ref="A44:E44"/>
    <mergeCell ref="F44:G44"/>
    <mergeCell ref="A40:E40"/>
    <mergeCell ref="F40:G40"/>
    <mergeCell ref="A41:E41"/>
    <mergeCell ref="F41:G41"/>
    <mergeCell ref="A42:E42"/>
    <mergeCell ref="F42:G42"/>
    <mergeCell ref="A37:E37"/>
    <mergeCell ref="F37:G37"/>
    <mergeCell ref="A38:E38"/>
    <mergeCell ref="F38:G38"/>
    <mergeCell ref="A39:E39"/>
    <mergeCell ref="F39:G39"/>
    <mergeCell ref="A34:E34"/>
    <mergeCell ref="F34:G34"/>
    <mergeCell ref="A35:E35"/>
    <mergeCell ref="F35:G35"/>
    <mergeCell ref="A36:E36"/>
    <mergeCell ref="F36:G36"/>
    <mergeCell ref="A31:E31"/>
    <mergeCell ref="F31:G31"/>
    <mergeCell ref="A32:E32"/>
    <mergeCell ref="F32:G32"/>
    <mergeCell ref="A33:E33"/>
    <mergeCell ref="F33:G33"/>
    <mergeCell ref="F27:G27"/>
    <mergeCell ref="A28:E28"/>
    <mergeCell ref="F28:G28"/>
    <mergeCell ref="A29:E29"/>
    <mergeCell ref="F29:G29"/>
    <mergeCell ref="A30:E30"/>
    <mergeCell ref="F30:G30"/>
    <mergeCell ref="A24:E24"/>
    <mergeCell ref="F24:G24"/>
    <mergeCell ref="A25:E25"/>
    <mergeCell ref="F25:G25"/>
    <mergeCell ref="A26:E26"/>
    <mergeCell ref="F26:G26"/>
    <mergeCell ref="A21:E21"/>
    <mergeCell ref="F21:G21"/>
    <mergeCell ref="A22:E22"/>
    <mergeCell ref="F22:G22"/>
    <mergeCell ref="A23:E23"/>
    <mergeCell ref="F23:G23"/>
    <mergeCell ref="A18:E18"/>
    <mergeCell ref="F18:G18"/>
    <mergeCell ref="A19:E19"/>
    <mergeCell ref="F19:G19"/>
    <mergeCell ref="A20:E20"/>
    <mergeCell ref="F20:G20"/>
    <mergeCell ref="A15:E15"/>
    <mergeCell ref="F15:G15"/>
    <mergeCell ref="A16:E16"/>
    <mergeCell ref="F16:G16"/>
    <mergeCell ref="A17:E17"/>
    <mergeCell ref="F17:G17"/>
    <mergeCell ref="A12:E12"/>
    <mergeCell ref="F12:G12"/>
    <mergeCell ref="A13:E13"/>
    <mergeCell ref="F13:G13"/>
    <mergeCell ref="A14:E14"/>
    <mergeCell ref="F14:G14"/>
    <mergeCell ref="A9:E9"/>
    <mergeCell ref="F9:G9"/>
    <mergeCell ref="A10:E10"/>
    <mergeCell ref="F10:G10"/>
    <mergeCell ref="A11:E11"/>
    <mergeCell ref="F11:G11"/>
    <mergeCell ref="A1:G4"/>
    <mergeCell ref="A6:E6"/>
    <mergeCell ref="F6:G6"/>
    <mergeCell ref="A7:E7"/>
    <mergeCell ref="F7:G7"/>
    <mergeCell ref="A8:E8"/>
    <mergeCell ref="F8:G8"/>
  </mergeCells>
  <pageMargins left="0.74803149606299213" right="0.31496062992125984" top="0.55118110236220474" bottom="0.19685039370078741" header="0.15748031496062992" footer="0.1574803149606299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начальное 3кв.  </vt:lpstr>
      <vt:lpstr>старшее 3кв.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2022-04-27T03:09:54Z</dcterms:created>
  <dcterms:modified xsi:type="dcterms:W3CDTF">2022-04-27T03:10:07Z</dcterms:modified>
</cp:coreProperties>
</file>